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Mac\Home\Desktop\"/>
    </mc:Choice>
  </mc:AlternateContent>
  <bookViews>
    <workbookView xWindow="0" yWindow="0" windowWidth="0" windowHeight="0"/>
  </bookViews>
  <sheets>
    <sheet name="Rekapitulace stavby" sheetId="1" r:id="rId1"/>
    <sheet name="002 - jazyková učebna " sheetId="2" r:id="rId2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'002 - jazyková učebna '!$C$121:$K$130</definedName>
    <definedName name="_xlnm.Print_Area" localSheetId="1">'002 - jazyková učebna '!$C$82:$J$101,'002 - jazyková učebna '!$C$107:$K$130</definedName>
    <definedName name="_xlnm.Print_Titles" localSheetId="1">'002 - jazyková učebna '!$121:$121</definedName>
  </definedNames>
  <calcPr/>
</workbook>
</file>

<file path=xl/calcChain.xml><?xml version="1.0" encoding="utf-8"?>
<calcChain xmlns="http://schemas.openxmlformats.org/spreadsheetml/2006/main">
  <c i="2" l="1" r="J39"/>
  <c r="J38"/>
  <c i="1" r="AY96"/>
  <c i="2" r="J37"/>
  <c i="1" r="AX96"/>
  <c i="2"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F116"/>
  <c r="E114"/>
  <c r="F91"/>
  <c r="E89"/>
  <c r="J26"/>
  <c r="E26"/>
  <c r="J119"/>
  <c r="J25"/>
  <c r="J23"/>
  <c r="E23"/>
  <c r="J118"/>
  <c r="J22"/>
  <c r="J20"/>
  <c r="E20"/>
  <c r="F94"/>
  <c r="J19"/>
  <c r="J17"/>
  <c r="E17"/>
  <c r="F93"/>
  <c r="J16"/>
  <c r="J14"/>
  <c r="J116"/>
  <c r="E7"/>
  <c r="E85"/>
  <c i="1" r="L90"/>
  <c r="AM90"/>
  <c r="AM89"/>
  <c r="L89"/>
  <c r="AM87"/>
  <c r="L87"/>
  <c r="L85"/>
  <c r="L84"/>
  <c i="2" r="BK130"/>
  <c r="J130"/>
  <c r="BK129"/>
  <c r="BK128"/>
  <c r="BK127"/>
  <c r="BK126"/>
  <c r="BK125"/>
  <c r="J129"/>
  <c r="J128"/>
  <c r="J127"/>
  <c r="J126"/>
  <c r="J125"/>
  <c i="1" r="AS95"/>
  <c i="2" l="1" r="P124"/>
  <c r="P123"/>
  <c r="P122"/>
  <c i="1" r="AU96"/>
  <c i="2" r="R124"/>
  <c r="R123"/>
  <c r="R122"/>
  <c r="BK124"/>
  <c r="J124"/>
  <c r="J100"/>
  <c r="T124"/>
  <c r="T123"/>
  <c r="T122"/>
  <c r="J91"/>
  <c r="J93"/>
  <c r="J94"/>
  <c r="E110"/>
  <c r="F118"/>
  <c r="F119"/>
  <c r="BE129"/>
  <c r="BE125"/>
  <c r="BE126"/>
  <c r="BE127"/>
  <c r="BE128"/>
  <c r="BE130"/>
  <c r="F38"/>
  <c i="1" r="BC96"/>
  <c r="BC95"/>
  <c r="AY95"/>
  <c r="AU95"/>
  <c r="AU94"/>
  <c i="2" r="F36"/>
  <c i="1" r="BA96"/>
  <c r="BA95"/>
  <c r="AW95"/>
  <c i="2" r="J36"/>
  <c i="1" r="AW96"/>
  <c i="2" r="F37"/>
  <c i="1" r="BB96"/>
  <c r="BB95"/>
  <c r="AX95"/>
  <c i="2" r="F39"/>
  <c i="1" r="BD96"/>
  <c r="BD95"/>
  <c r="BD94"/>
  <c r="W33"/>
  <c r="AS94"/>
  <c i="2" l="1" r="BK123"/>
  <c r="J123"/>
  <c r="J99"/>
  <c i="1" r="BA94"/>
  <c r="AW94"/>
  <c r="AK30"/>
  <c r="BB94"/>
  <c r="W31"/>
  <c r="BC94"/>
  <c r="W32"/>
  <c i="2" r="F35"/>
  <c i="1" r="AZ96"/>
  <c r="AZ95"/>
  <c r="AV95"/>
  <c r="AT95"/>
  <c i="2" r="J35"/>
  <c i="1" r="AV96"/>
  <c r="AT96"/>
  <c i="2" l="1" r="BK122"/>
  <c r="J122"/>
  <c r="J98"/>
  <c i="1" r="AX94"/>
  <c r="AY94"/>
  <c r="W30"/>
  <c r="AZ94"/>
  <c r="W29"/>
  <c l="1" r="AV94"/>
  <c r="AK29"/>
  <c i="2" r="J32"/>
  <c i="1" r="AG96"/>
  <c r="AN96"/>
  <c i="2" l="1" r="J41"/>
  <c i="1" r="AT94"/>
  <c r="AG95"/>
  <c r="AG94"/>
  <c r="AK26"/>
  <c r="AK35"/>
  <c l="1" r="AN9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<sst xmlns="http://schemas.openxmlformats.org/spreadsheetml/2006/main">
  <si>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</si>
  <si>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</si>
  <si>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</si>
  <si>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</si>
  <si>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</si>
  <si>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{fb8161d2-192d-4436-b879-786339e8764c}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</si>
  <si>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</si>
  <si>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</si>
  <si>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</si>
  <si>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</si>
  <si>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</si>
  <si>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</si>
  <si>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</si>
  <si>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</si>
  <si>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20212002011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</si>
  <si>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</si>
  <si>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</si>
  <si>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Rekonstrukce odborných učeben v Karviné - školy 3 - ZŠ Cihelní  - jazyková digitální laboratoř</t>
  </si>
  <si>
    <t>KSO:</t>
  </si>
  <si>
    <t>CC-CZ:</t>
  </si>
  <si>
    <t>Místo:</t>
  </si>
  <si>
    <t xml:space="preserve"> </t>
  </si>
  <si>
    <t>Datum:</t>
  </si>
  <si>
    <t>28. 9. 2018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</si>
  <si>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</si>
  <si>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</si>
  <si>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</si>
  <si>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</si>
  <si>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</si>
  <si>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</si>
  <si>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</si>
  <si>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</si>
  <si>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</si>
  <si>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</si>
  <si>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</si>
  <si>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</si>
  <si>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</si>
  <si>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</si>
  <si>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</si>
  <si>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</si>
  <si>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</si>
  <si>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</si>
  <si>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</si>
  <si>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</si>
  <si>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</si>
  <si>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</si>
  <si>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</si>
  <si>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</si>
  <si>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</si>
  <si>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</si>
  <si>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</si>
  <si>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</si>
  <si>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</si>
  <si>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</si>
  <si>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</si>
  <si>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</si>
  <si>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</si>
  <si>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</si>
  <si>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</si>
  <si>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</si>
  <si>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</si>
  <si>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</si>
  <si>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</si>
  <si>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</si>
  <si>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</si>
  <si>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</si>
  <si>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</si>
  <si>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</si>
  <si>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</si>
  <si>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</si>
  <si>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</si>
  <si>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</si>
  <si>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</si>
  <si>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</si>
  <si>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</si>
  <si>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</si>
  <si>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</si>
  <si>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20171701003RS2</t>
  </si>
  <si>
    <t xml:space="preserve">Rekonstrukce odborných učeben ZŠ  Cihelní   Karviná - jazyková digitální laboratoř</t>
  </si>
  <si>
    <t>STA</t>
  </si>
  <si>
    <t>1</t>
  </si>
  <si>
    <t>{2764c88e-b265-4f79-bf4f-8c47509154ff}</t>
  </si>
  <si>
    <t>801 32</t>
  </si>
  <si>
    <t>2</t>
  </si>
  <si>
    <t>/</t>
  </si>
  <si>
    <t>002</t>
  </si>
  <si>
    <t xml:space="preserve">jazyková učebna </t>
  </si>
  <si>
    <t>Soupis</t>
  </si>
  <si>
    <t>{6e6c951a-4258-4026-9e15-03bb81f6750a}</t>
  </si>
  <si>
    <t>KRYCÍ LIST SOUPISU PRACÍ</t>
  </si>
  <si>
    <t>Objekt:</t>
  </si>
  <si>
    <t xml:space="preserve">20171701003RS2 - Rekonstrukce odborných učeben ZŠ  Cihelní   Karviná - jazyková digitální laboratoř</t>
  </si>
  <si>
    <t>Soupis:</t>
  </si>
  <si>
    <t xml:space="preserve">002 - jazyková učebna </t>
  </si>
  <si>
    <t>REKAPITULACE ČLENĚNÍ SOUPISU PRACÍ</t>
  </si>
  <si>
    <t>Kód dílu - Popis</t>
  </si>
  <si>
    <t>Cena celkem [CZK]</t>
  </si>
  <si>
    <t>Náklady ze soupisu prací</t>
  </si>
  <si>
    <t>-1</t>
  </si>
  <si>
    <t>M - Práce a dodávky M</t>
  </si>
  <si>
    <t xml:space="preserve">    21-M - Elektromontáže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</si>
  <si>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</si>
  <si>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</si>
  <si>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</si>
  <si>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</si>
  <si>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</si>
  <si>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</si>
  <si>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</si>
  <si>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</si>
  <si>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</si>
  <si>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</si>
  <si>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</si>
  <si>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</si>
  <si>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</si>
  <si>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</si>
  <si>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Práce a dodávky M</t>
  </si>
  <si>
    <t>3</t>
  </si>
  <si>
    <t>ROZPOCET</t>
  </si>
  <si>
    <t>21-M</t>
  </si>
  <si>
    <t>Elektromontáže</t>
  </si>
  <si>
    <t>K</t>
  </si>
  <si>
    <t>R-2100</t>
  </si>
  <si>
    <t>Switch 48 port dle technické specifikace</t>
  </si>
  <si>
    <t>kus</t>
  </si>
  <si>
    <t>64</t>
  </si>
  <si>
    <t>415707308</t>
  </si>
  <si>
    <t>R-2101</t>
  </si>
  <si>
    <t>PC AUDIO SET - učitel dle technické specifikace</t>
  </si>
  <si>
    <t>-1311487764</t>
  </si>
  <si>
    <t>R-2102</t>
  </si>
  <si>
    <t>AIO AUDIO SET -žák dle technické specifikace</t>
  </si>
  <si>
    <t>-981646208</t>
  </si>
  <si>
    <t>4</t>
  </si>
  <si>
    <t>R-2103</t>
  </si>
  <si>
    <t xml:space="preserve">Jazyková laboratoř SW + HW - dle technické specifikace </t>
  </si>
  <si>
    <t>974069718</t>
  </si>
  <si>
    <t>5</t>
  </si>
  <si>
    <t>R-2104</t>
  </si>
  <si>
    <t>Ozvučení učebny dle technické specifikace</t>
  </si>
  <si>
    <t>1096823428</t>
  </si>
  <si>
    <t>6</t>
  </si>
  <si>
    <t>R-2105</t>
  </si>
  <si>
    <t>Instalace HW a SW</t>
  </si>
  <si>
    <t>432198630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</si>
</sst>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20212002011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 xml:space="preserve">Rekonstrukce odborných učeben v Karviné - školy 3 - ZŠ Cihelní  - jazyková digitální laboratoř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28. 9. 2018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37.5" customHeight="1">
      <c r="A95" s="7"/>
      <c r="B95" s="116"/>
      <c r="C95" s="117"/>
      <c r="D95" s="118" t="s">
        <v>77</v>
      </c>
      <c r="E95" s="118"/>
      <c r="F95" s="118"/>
      <c r="G95" s="118"/>
      <c r="H95" s="118"/>
      <c r="I95" s="119"/>
      <c r="J95" s="118" t="s">
        <v>78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ROUND(AG96,2)</f>
        <v>0</v>
      </c>
      <c r="AH95" s="119"/>
      <c r="AI95" s="119"/>
      <c r="AJ95" s="119"/>
      <c r="AK95" s="119"/>
      <c r="AL95" s="119"/>
      <c r="AM95" s="119"/>
      <c r="AN95" s="121">
        <f>SUM(AG95,AT95)</f>
        <v>0</v>
      </c>
      <c r="AO95" s="119"/>
      <c r="AP95" s="119"/>
      <c r="AQ95" s="122" t="s">
        <v>79</v>
      </c>
      <c r="AR95" s="123"/>
      <c r="AS95" s="124">
        <f>ROUND(AS96,2)</f>
        <v>0</v>
      </c>
      <c r="AT95" s="125">
        <f>ROUND(SUM(AV95:AW95),2)</f>
        <v>0</v>
      </c>
      <c r="AU95" s="126">
        <f>ROUND(AU96,5)</f>
        <v>0</v>
      </c>
      <c r="AV95" s="125">
        <f>ROUND(AZ95*L29,2)</f>
        <v>0</v>
      </c>
      <c r="AW95" s="125">
        <f>ROUND(BA95*L30,2)</f>
        <v>0</v>
      </c>
      <c r="AX95" s="125">
        <f>ROUND(BB95*L29,2)</f>
        <v>0</v>
      </c>
      <c r="AY95" s="125">
        <f>ROUND(BC95*L30,2)</f>
        <v>0</v>
      </c>
      <c r="AZ95" s="125">
        <f>ROUND(AZ96,2)</f>
        <v>0</v>
      </c>
      <c r="BA95" s="125">
        <f>ROUND(BA96,2)</f>
        <v>0</v>
      </c>
      <c r="BB95" s="125">
        <f>ROUND(BB96,2)</f>
        <v>0</v>
      </c>
      <c r="BC95" s="125">
        <f>ROUND(BC96,2)</f>
        <v>0</v>
      </c>
      <c r="BD95" s="127">
        <f>ROUND(BD96,2)</f>
        <v>0</v>
      </c>
      <c r="BE95" s="7"/>
      <c r="BS95" s="128" t="s">
        <v>72</v>
      </c>
      <c r="BT95" s="128" t="s">
        <v>80</v>
      </c>
      <c r="BU95" s="128" t="s">
        <v>74</v>
      </c>
      <c r="BV95" s="128" t="s">
        <v>75</v>
      </c>
      <c r="BW95" s="128" t="s">
        <v>81</v>
      </c>
      <c r="BX95" s="128" t="s">
        <v>5</v>
      </c>
      <c r="CL95" s="128" t="s">
        <v>82</v>
      </c>
      <c r="CM95" s="128" t="s">
        <v>83</v>
      </c>
    </row>
    <row r="96" s="4" customFormat="1" ht="16.5" customHeight="1">
      <c r="A96" s="129" t="s">
        <v>84</v>
      </c>
      <c r="B96" s="67"/>
      <c r="C96" s="130"/>
      <c r="D96" s="130"/>
      <c r="E96" s="131" t="s">
        <v>85</v>
      </c>
      <c r="F96" s="131"/>
      <c r="G96" s="131"/>
      <c r="H96" s="131"/>
      <c r="I96" s="131"/>
      <c r="J96" s="130"/>
      <c r="K96" s="131" t="s">
        <v>86</v>
      </c>
      <c r="L96" s="131"/>
      <c r="M96" s="131"/>
      <c r="N96" s="131"/>
      <c r="O96" s="131"/>
      <c r="P96" s="131"/>
      <c r="Q96" s="131"/>
      <c r="R96" s="131"/>
      <c r="S96" s="131"/>
      <c r="T96" s="131"/>
      <c r="U96" s="131"/>
      <c r="V96" s="131"/>
      <c r="W96" s="131"/>
      <c r="X96" s="131"/>
      <c r="Y96" s="131"/>
      <c r="Z96" s="131"/>
      <c r="AA96" s="131"/>
      <c r="AB96" s="131"/>
      <c r="AC96" s="131"/>
      <c r="AD96" s="131"/>
      <c r="AE96" s="131"/>
      <c r="AF96" s="131"/>
      <c r="AG96" s="132">
        <f>'002 - jazyková učebna '!J32</f>
        <v>0</v>
      </c>
      <c r="AH96" s="130"/>
      <c r="AI96" s="130"/>
      <c r="AJ96" s="130"/>
      <c r="AK96" s="130"/>
      <c r="AL96" s="130"/>
      <c r="AM96" s="130"/>
      <c r="AN96" s="132">
        <f>SUM(AG96,AT96)</f>
        <v>0</v>
      </c>
      <c r="AO96" s="130"/>
      <c r="AP96" s="130"/>
      <c r="AQ96" s="133" t="s">
        <v>87</v>
      </c>
      <c r="AR96" s="69"/>
      <c r="AS96" s="134">
        <v>0</v>
      </c>
      <c r="AT96" s="135">
        <f>ROUND(SUM(AV96:AW96),2)</f>
        <v>0</v>
      </c>
      <c r="AU96" s="136">
        <f>'002 - jazyková učebna '!P122</f>
        <v>0</v>
      </c>
      <c r="AV96" s="135">
        <f>'002 - jazyková učebna '!J35</f>
        <v>0</v>
      </c>
      <c r="AW96" s="135">
        <f>'002 - jazyková učebna '!J36</f>
        <v>0</v>
      </c>
      <c r="AX96" s="135">
        <f>'002 - jazyková učebna '!J37</f>
        <v>0</v>
      </c>
      <c r="AY96" s="135">
        <f>'002 - jazyková učebna '!J38</f>
        <v>0</v>
      </c>
      <c r="AZ96" s="135">
        <f>'002 - jazyková učebna '!F35</f>
        <v>0</v>
      </c>
      <c r="BA96" s="135">
        <f>'002 - jazyková učebna '!F36</f>
        <v>0</v>
      </c>
      <c r="BB96" s="135">
        <f>'002 - jazyková učebna '!F37</f>
        <v>0</v>
      </c>
      <c r="BC96" s="135">
        <f>'002 - jazyková učebna '!F38</f>
        <v>0</v>
      </c>
      <c r="BD96" s="137">
        <f>'002 - jazyková učebna '!F39</f>
        <v>0</v>
      </c>
      <c r="BE96" s="4"/>
      <c r="BT96" s="138" t="s">
        <v>83</v>
      </c>
      <c r="BV96" s="138" t="s">
        <v>75</v>
      </c>
      <c r="BW96" s="138" t="s">
        <v>88</v>
      </c>
      <c r="BX96" s="138" t="s">
        <v>81</v>
      </c>
      <c r="CL96" s="138" t="s">
        <v>82</v>
      </c>
    </row>
    <row r="97" s="2" customFormat="1" ht="30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B98" s="64"/>
      <c r="AC98" s="64"/>
      <c r="AD98" s="64"/>
      <c r="AE98" s="64"/>
      <c r="AF98" s="64"/>
      <c r="AG98" s="64"/>
      <c r="AH98" s="64"/>
      <c r="AI98" s="64"/>
      <c r="AJ98" s="64"/>
      <c r="AK98" s="64"/>
      <c r="AL98" s="64"/>
      <c r="AM98" s="64"/>
      <c r="AN98" s="64"/>
      <c r="AO98" s="64"/>
      <c r="AP98" s="64"/>
      <c r="AQ98" s="64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sheetProtection sheet="1" formatColumns="0" formatRows="0" objects="1" scenarios="1" spinCount="100000" saltValue="CAw4ixioLMpfPljXudj9t4FqjNDMO3F0FYngi/nhSg+BVZC7eSVocnHWUEoNkxfsBBdGmih4zUJFVqW0bRIhsA==" hashValue="CIKnjEJj5qCSoYUoyNje1ckP8Y8WBP1xpIgdlDNuRBx+hlfwjU8AS1OV+spx0mIVfzW6GZvs0lbEloYfC1HarQ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E96:I96"/>
    <mergeCell ref="K96:AF96"/>
    <mergeCell ref="AG94:AM94"/>
    <mergeCell ref="AN94:AP94"/>
    <mergeCell ref="AR2:BE2"/>
  </mergeCells>
  <hyperlinks>
    <hyperlink ref="A96" location="'002 - jazyková učebna 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88</v>
      </c>
    </row>
    <row r="3" hidden="1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83</v>
      </c>
    </row>
    <row r="4" hidden="1" s="1" customFormat="1" ht="24.96" customHeight="1">
      <c r="B4" s="17"/>
      <c r="D4" s="141" t="s">
        <v>89</v>
      </c>
      <c r="L4" s="17"/>
      <c r="M4" s="142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3" t="s">
        <v>16</v>
      </c>
      <c r="L6" s="17"/>
    </row>
    <row r="7" hidden="1" s="1" customFormat="1" ht="26.25" customHeight="1">
      <c r="B7" s="17"/>
      <c r="E7" s="144" t="str">
        <f>'Rekapitulace stavby'!K6</f>
        <v xml:space="preserve">Rekonstrukce odborných učeben v Karviné - školy 3 - ZŠ Cihelní  - jazyková digitální laboratoř</v>
      </c>
      <c r="F7" s="143"/>
      <c r="G7" s="143"/>
      <c r="H7" s="143"/>
      <c r="L7" s="17"/>
    </row>
    <row r="8" hidden="1" s="1" customFormat="1" ht="12" customHeight="1">
      <c r="B8" s="17"/>
      <c r="D8" s="143" t="s">
        <v>90</v>
      </c>
      <c r="L8" s="17"/>
    </row>
    <row r="9" hidden="1" s="2" customFormat="1" ht="23.25" customHeight="1">
      <c r="A9" s="35"/>
      <c r="B9" s="41"/>
      <c r="C9" s="35"/>
      <c r="D9" s="35"/>
      <c r="E9" s="144" t="s">
        <v>91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3" t="s">
        <v>92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45" t="s">
        <v>93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3" t="s">
        <v>18</v>
      </c>
      <c r="E13" s="35"/>
      <c r="F13" s="138" t="s">
        <v>82</v>
      </c>
      <c r="G13" s="35"/>
      <c r="H13" s="35"/>
      <c r="I13" s="143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3" t="s">
        <v>20</v>
      </c>
      <c r="E14" s="35"/>
      <c r="F14" s="138" t="s">
        <v>21</v>
      </c>
      <c r="G14" s="35"/>
      <c r="H14" s="35"/>
      <c r="I14" s="143" t="s">
        <v>22</v>
      </c>
      <c r="J14" s="146" t="str">
        <f>'Rekapitulace stavby'!AN8</f>
        <v>28. 9. 2018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3" t="s">
        <v>24</v>
      </c>
      <c r="E16" s="35"/>
      <c r="F16" s="35"/>
      <c r="G16" s="35"/>
      <c r="H16" s="35"/>
      <c r="I16" s="143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43" t="s">
        <v>26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3" t="s">
        <v>27</v>
      </c>
      <c r="E19" s="35"/>
      <c r="F19" s="35"/>
      <c r="G19" s="35"/>
      <c r="H19" s="35"/>
      <c r="I19" s="143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3" t="s">
        <v>26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3" t="s">
        <v>29</v>
      </c>
      <c r="E22" s="35"/>
      <c r="F22" s="35"/>
      <c r="G22" s="35"/>
      <c r="H22" s="35"/>
      <c r="I22" s="143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3" t="s">
        <v>26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3" t="s">
        <v>31</v>
      </c>
      <c r="E25" s="35"/>
      <c r="F25" s="35"/>
      <c r="G25" s="35"/>
      <c r="H25" s="35"/>
      <c r="I25" s="143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3" t="s">
        <v>26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3" t="s">
        <v>32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47"/>
      <c r="B29" s="148"/>
      <c r="C29" s="147"/>
      <c r="D29" s="147"/>
      <c r="E29" s="149" t="s">
        <v>1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1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2" t="s">
        <v>33</v>
      </c>
      <c r="E32" s="35"/>
      <c r="F32" s="35"/>
      <c r="G32" s="35"/>
      <c r="H32" s="35"/>
      <c r="I32" s="35"/>
      <c r="J32" s="153">
        <f>ROUND(J122,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1"/>
      <c r="E33" s="151"/>
      <c r="F33" s="151"/>
      <c r="G33" s="151"/>
      <c r="H33" s="151"/>
      <c r="I33" s="151"/>
      <c r="J33" s="151"/>
      <c r="K33" s="151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4" t="s">
        <v>35</v>
      </c>
      <c r="G34" s="35"/>
      <c r="H34" s="35"/>
      <c r="I34" s="154" t="s">
        <v>34</v>
      </c>
      <c r="J34" s="154" t="s">
        <v>36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55" t="s">
        <v>37</v>
      </c>
      <c r="E35" s="143" t="s">
        <v>38</v>
      </c>
      <c r="F35" s="156">
        <f>ROUND((SUM(BE122:BE130)),  2)</f>
        <v>0</v>
      </c>
      <c r="G35" s="35"/>
      <c r="H35" s="35"/>
      <c r="I35" s="157">
        <v>0.20999999999999999</v>
      </c>
      <c r="J35" s="156">
        <f>ROUND(((SUM(BE122:BE130))*I35),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39</v>
      </c>
      <c r="F36" s="156">
        <f>ROUND((SUM(BF122:BF130)),  2)</f>
        <v>0</v>
      </c>
      <c r="G36" s="35"/>
      <c r="H36" s="35"/>
      <c r="I36" s="157">
        <v>0.14999999999999999</v>
      </c>
      <c r="J36" s="156">
        <f>ROUND(((SUM(BF122:BF130))*I36),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3" t="s">
        <v>40</v>
      </c>
      <c r="F37" s="156">
        <f>ROUND((SUM(BG122:BG130)),  2)</f>
        <v>0</v>
      </c>
      <c r="G37" s="35"/>
      <c r="H37" s="35"/>
      <c r="I37" s="157">
        <v>0.20999999999999999</v>
      </c>
      <c r="J37" s="156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3" t="s">
        <v>41</v>
      </c>
      <c r="F38" s="156">
        <f>ROUND((SUM(BH122:BH130)),  2)</f>
        <v>0</v>
      </c>
      <c r="G38" s="35"/>
      <c r="H38" s="35"/>
      <c r="I38" s="157">
        <v>0.14999999999999999</v>
      </c>
      <c r="J38" s="156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3" t="s">
        <v>42</v>
      </c>
      <c r="F39" s="156">
        <f>ROUND((SUM(BI122:BI130)),  2)</f>
        <v>0</v>
      </c>
      <c r="G39" s="35"/>
      <c r="H39" s="35"/>
      <c r="I39" s="157">
        <v>0</v>
      </c>
      <c r="J39" s="156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58"/>
      <c r="D41" s="159" t="s">
        <v>43</v>
      </c>
      <c r="E41" s="160"/>
      <c r="F41" s="160"/>
      <c r="G41" s="161" t="s">
        <v>44</v>
      </c>
      <c r="H41" s="162" t="s">
        <v>45</v>
      </c>
      <c r="I41" s="160"/>
      <c r="J41" s="163">
        <f>SUM(J32:J39)</f>
        <v>0</v>
      </c>
      <c r="K41" s="164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5" t="s">
        <v>46</v>
      </c>
      <c r="E50" s="166"/>
      <c r="F50" s="166"/>
      <c r="G50" s="165" t="s">
        <v>47</v>
      </c>
      <c r="H50" s="166"/>
      <c r="I50" s="166"/>
      <c r="J50" s="166"/>
      <c r="K50" s="166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67" t="s">
        <v>48</v>
      </c>
      <c r="E61" s="168"/>
      <c r="F61" s="169" t="s">
        <v>49</v>
      </c>
      <c r="G61" s="167" t="s">
        <v>48</v>
      </c>
      <c r="H61" s="168"/>
      <c r="I61" s="168"/>
      <c r="J61" s="170" t="s">
        <v>49</v>
      </c>
      <c r="K61" s="168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5" t="s">
        <v>50</v>
      </c>
      <c r="E65" s="171"/>
      <c r="F65" s="171"/>
      <c r="G65" s="165" t="s">
        <v>51</v>
      </c>
      <c r="H65" s="171"/>
      <c r="I65" s="171"/>
      <c r="J65" s="171"/>
      <c r="K65" s="171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67" t="s">
        <v>48</v>
      </c>
      <c r="E76" s="168"/>
      <c r="F76" s="169" t="s">
        <v>49</v>
      </c>
      <c r="G76" s="167" t="s">
        <v>48</v>
      </c>
      <c r="H76" s="168"/>
      <c r="I76" s="168"/>
      <c r="J76" s="170" t="s">
        <v>49</v>
      </c>
      <c r="K76" s="168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s="2" customFormat="1" ht="6.96" customHeight="1">
      <c r="A81" s="35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6" t="str">
        <f>E7</f>
        <v xml:space="preserve">Rekonstrukce odborných učeben v Karviné - školy 3 - ZŠ Cihelní  - jazyková digitální laboratoř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90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23.25" customHeight="1">
      <c r="A87" s="35"/>
      <c r="B87" s="36"/>
      <c r="C87" s="37"/>
      <c r="D87" s="37"/>
      <c r="E87" s="176" t="s">
        <v>91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92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 xml:space="preserve">002 - jazyková učebna 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29" t="s">
        <v>22</v>
      </c>
      <c r="J91" s="76" t="str">
        <f>IF(J14="","",J14)</f>
        <v>28. 9. 2018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29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27</v>
      </c>
      <c r="D94" s="37"/>
      <c r="E94" s="37"/>
      <c r="F94" s="24" t="str">
        <f>IF(E20="","",E20)</f>
        <v>Vyplň údaj</v>
      </c>
      <c r="G94" s="37"/>
      <c r="H94" s="37"/>
      <c r="I94" s="29" t="s">
        <v>31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77" t="s">
        <v>95</v>
      </c>
      <c r="D96" s="178"/>
      <c r="E96" s="178"/>
      <c r="F96" s="178"/>
      <c r="G96" s="178"/>
      <c r="H96" s="178"/>
      <c r="I96" s="178"/>
      <c r="J96" s="179" t="s">
        <v>96</v>
      </c>
      <c r="K96" s="178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0" t="s">
        <v>97</v>
      </c>
      <c r="D98" s="37"/>
      <c r="E98" s="37"/>
      <c r="F98" s="37"/>
      <c r="G98" s="37"/>
      <c r="H98" s="37"/>
      <c r="I98" s="37"/>
      <c r="J98" s="107">
        <f>J122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98</v>
      </c>
    </row>
    <row r="99" s="9" customFormat="1" ht="24.96" customHeight="1">
      <c r="A99" s="9"/>
      <c r="B99" s="181"/>
      <c r="C99" s="182"/>
      <c r="D99" s="183" t="s">
        <v>99</v>
      </c>
      <c r="E99" s="184"/>
      <c r="F99" s="184"/>
      <c r="G99" s="184"/>
      <c r="H99" s="184"/>
      <c r="I99" s="184"/>
      <c r="J99" s="185">
        <f>J123</f>
        <v>0</v>
      </c>
      <c r="K99" s="182"/>
      <c r="L99" s="18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7"/>
      <c r="C100" s="130"/>
      <c r="D100" s="188" t="s">
        <v>100</v>
      </c>
      <c r="E100" s="189"/>
      <c r="F100" s="189"/>
      <c r="G100" s="189"/>
      <c r="H100" s="189"/>
      <c r="I100" s="189"/>
      <c r="J100" s="190">
        <f>J124</f>
        <v>0</v>
      </c>
      <c r="K100" s="130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101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6.25" customHeight="1">
      <c r="A110" s="35"/>
      <c r="B110" s="36"/>
      <c r="C110" s="37"/>
      <c r="D110" s="37"/>
      <c r="E110" s="176" t="str">
        <f>E7</f>
        <v xml:space="preserve">Rekonstrukce odborných učeben v Karviné - školy 3 - ZŠ Cihelní  - jazyková digitální laboratoř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1" customFormat="1" ht="12" customHeight="1">
      <c r="B111" s="18"/>
      <c r="C111" s="29" t="s">
        <v>90</v>
      </c>
      <c r="D111" s="19"/>
      <c r="E111" s="19"/>
      <c r="F111" s="19"/>
      <c r="G111" s="19"/>
      <c r="H111" s="19"/>
      <c r="I111" s="19"/>
      <c r="J111" s="19"/>
      <c r="K111" s="19"/>
      <c r="L111" s="17"/>
    </row>
    <row r="112" s="2" customFormat="1" ht="23.25" customHeight="1">
      <c r="A112" s="35"/>
      <c r="B112" s="36"/>
      <c r="C112" s="37"/>
      <c r="D112" s="37"/>
      <c r="E112" s="176" t="s">
        <v>91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92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3" t="str">
        <f>E11</f>
        <v xml:space="preserve">002 - jazyková učebna </v>
      </c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20</v>
      </c>
      <c r="D116" s="37"/>
      <c r="E116" s="37"/>
      <c r="F116" s="24" t="str">
        <f>F14</f>
        <v xml:space="preserve"> </v>
      </c>
      <c r="G116" s="37"/>
      <c r="H116" s="37"/>
      <c r="I116" s="29" t="s">
        <v>22</v>
      </c>
      <c r="J116" s="76" t="str">
        <f>IF(J14="","",J14)</f>
        <v>28. 9. 2018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24</v>
      </c>
      <c r="D118" s="37"/>
      <c r="E118" s="37"/>
      <c r="F118" s="24" t="str">
        <f>E17</f>
        <v xml:space="preserve"> </v>
      </c>
      <c r="G118" s="37"/>
      <c r="H118" s="37"/>
      <c r="I118" s="29" t="s">
        <v>29</v>
      </c>
      <c r="J118" s="33" t="str">
        <f>E23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27</v>
      </c>
      <c r="D119" s="37"/>
      <c r="E119" s="37"/>
      <c r="F119" s="24" t="str">
        <f>IF(E20="","",E20)</f>
        <v>Vyplň údaj</v>
      </c>
      <c r="G119" s="37"/>
      <c r="H119" s="37"/>
      <c r="I119" s="29" t="s">
        <v>31</v>
      </c>
      <c r="J119" s="33" t="str">
        <f>E26</f>
        <v xml:space="preserve">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1" customFormat="1" ht="29.28" customHeight="1">
      <c r="A121" s="192"/>
      <c r="B121" s="193"/>
      <c r="C121" s="194" t="s">
        <v>102</v>
      </c>
      <c r="D121" s="195" t="s">
        <v>58</v>
      </c>
      <c r="E121" s="195" t="s">
        <v>54</v>
      </c>
      <c r="F121" s="195" t="s">
        <v>55</v>
      </c>
      <c r="G121" s="195" t="s">
        <v>103</v>
      </c>
      <c r="H121" s="195" t="s">
        <v>104</v>
      </c>
      <c r="I121" s="195" t="s">
        <v>105</v>
      </c>
      <c r="J121" s="195" t="s">
        <v>96</v>
      </c>
      <c r="K121" s="196" t="s">
        <v>106</v>
      </c>
      <c r="L121" s="197"/>
      <c r="M121" s="97" t="s">
        <v>1</v>
      </c>
      <c r="N121" s="98" t="s">
        <v>37</v>
      </c>
      <c r="O121" s="98" t="s">
        <v>107</v>
      </c>
      <c r="P121" s="98" t="s">
        <v>108</v>
      </c>
      <c r="Q121" s="98" t="s">
        <v>109</v>
      </c>
      <c r="R121" s="98" t="s">
        <v>110</v>
      </c>
      <c r="S121" s="98" t="s">
        <v>111</v>
      </c>
      <c r="T121" s="99" t="s">
        <v>112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5"/>
      <c r="B122" s="36"/>
      <c r="C122" s="104" t="s">
        <v>113</v>
      </c>
      <c r="D122" s="37"/>
      <c r="E122" s="37"/>
      <c r="F122" s="37"/>
      <c r="G122" s="37"/>
      <c r="H122" s="37"/>
      <c r="I122" s="37"/>
      <c r="J122" s="198">
        <f>BK122</f>
        <v>0</v>
      </c>
      <c r="K122" s="37"/>
      <c r="L122" s="41"/>
      <c r="M122" s="100"/>
      <c r="N122" s="199"/>
      <c r="O122" s="101"/>
      <c r="P122" s="200">
        <f>P123</f>
        <v>0</v>
      </c>
      <c r="Q122" s="101"/>
      <c r="R122" s="200">
        <f>R123</f>
        <v>0</v>
      </c>
      <c r="S122" s="101"/>
      <c r="T122" s="201">
        <f>T123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72</v>
      </c>
      <c r="AU122" s="14" t="s">
        <v>98</v>
      </c>
      <c r="BK122" s="202">
        <f>BK123</f>
        <v>0</v>
      </c>
    </row>
    <row r="123" s="12" customFormat="1" ht="25.92" customHeight="1">
      <c r="A123" s="12"/>
      <c r="B123" s="203"/>
      <c r="C123" s="204"/>
      <c r="D123" s="205" t="s">
        <v>72</v>
      </c>
      <c r="E123" s="206" t="s">
        <v>114</v>
      </c>
      <c r="F123" s="206" t="s">
        <v>115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</f>
        <v>0</v>
      </c>
      <c r="Q123" s="211"/>
      <c r="R123" s="212">
        <f>R124</f>
        <v>0</v>
      </c>
      <c r="S123" s="211"/>
      <c r="T123" s="213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116</v>
      </c>
      <c r="AT123" s="215" t="s">
        <v>72</v>
      </c>
      <c r="AU123" s="215" t="s">
        <v>73</v>
      </c>
      <c r="AY123" s="214" t="s">
        <v>117</v>
      </c>
      <c r="BK123" s="216">
        <f>BK124</f>
        <v>0</v>
      </c>
    </row>
    <row r="124" s="12" customFormat="1" ht="22.8" customHeight="1">
      <c r="A124" s="12"/>
      <c r="B124" s="203"/>
      <c r="C124" s="204"/>
      <c r="D124" s="205" t="s">
        <v>72</v>
      </c>
      <c r="E124" s="217" t="s">
        <v>118</v>
      </c>
      <c r="F124" s="217" t="s">
        <v>119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SUM(P125:P130)</f>
        <v>0</v>
      </c>
      <c r="Q124" s="211"/>
      <c r="R124" s="212">
        <f>SUM(R125:R130)</f>
        <v>0</v>
      </c>
      <c r="S124" s="211"/>
      <c r="T124" s="213">
        <f>SUM(T125:T130)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116</v>
      </c>
      <c r="AT124" s="215" t="s">
        <v>72</v>
      </c>
      <c r="AU124" s="215" t="s">
        <v>80</v>
      </c>
      <c r="AY124" s="214" t="s">
        <v>117</v>
      </c>
      <c r="BK124" s="216">
        <f>SUM(BK125:BK130)</f>
        <v>0</v>
      </c>
    </row>
    <row r="125" s="2" customFormat="1" ht="16.5" customHeight="1">
      <c r="A125" s="35"/>
      <c r="B125" s="36"/>
      <c r="C125" s="219" t="s">
        <v>80</v>
      </c>
      <c r="D125" s="219" t="s">
        <v>120</v>
      </c>
      <c r="E125" s="220" t="s">
        <v>121</v>
      </c>
      <c r="F125" s="221" t="s">
        <v>122</v>
      </c>
      <c r="G125" s="222" t="s">
        <v>123</v>
      </c>
      <c r="H125" s="223">
        <v>1</v>
      </c>
      <c r="I125" s="224"/>
      <c r="J125" s="225">
        <f>ROUND(I125*H125,2)</f>
        <v>0</v>
      </c>
      <c r="K125" s="221" t="s">
        <v>1</v>
      </c>
      <c r="L125" s="41"/>
      <c r="M125" s="226" t="s">
        <v>1</v>
      </c>
      <c r="N125" s="227" t="s">
        <v>38</v>
      </c>
      <c r="O125" s="88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0" t="s">
        <v>124</v>
      </c>
      <c r="AT125" s="230" t="s">
        <v>120</v>
      </c>
      <c r="AU125" s="230" t="s">
        <v>83</v>
      </c>
      <c r="AY125" s="14" t="s">
        <v>117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4" t="s">
        <v>80</v>
      </c>
      <c r="BK125" s="231">
        <f>ROUND(I125*H125,2)</f>
        <v>0</v>
      </c>
      <c r="BL125" s="14" t="s">
        <v>124</v>
      </c>
      <c r="BM125" s="230" t="s">
        <v>125</v>
      </c>
    </row>
    <row r="126" s="2" customFormat="1" ht="21.75" customHeight="1">
      <c r="A126" s="35"/>
      <c r="B126" s="36"/>
      <c r="C126" s="219" t="s">
        <v>83</v>
      </c>
      <c r="D126" s="219" t="s">
        <v>120</v>
      </c>
      <c r="E126" s="220" t="s">
        <v>126</v>
      </c>
      <c r="F126" s="221" t="s">
        <v>127</v>
      </c>
      <c r="G126" s="222" t="s">
        <v>123</v>
      </c>
      <c r="H126" s="223">
        <v>1</v>
      </c>
      <c r="I126" s="224"/>
      <c r="J126" s="225">
        <f>ROUND(I126*H126,2)</f>
        <v>0</v>
      </c>
      <c r="K126" s="221" t="s">
        <v>1</v>
      </c>
      <c r="L126" s="41"/>
      <c r="M126" s="226" t="s">
        <v>1</v>
      </c>
      <c r="N126" s="227" t="s">
        <v>38</v>
      </c>
      <c r="O126" s="88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0" t="s">
        <v>124</v>
      </c>
      <c r="AT126" s="230" t="s">
        <v>120</v>
      </c>
      <c r="AU126" s="230" t="s">
        <v>83</v>
      </c>
      <c r="AY126" s="14" t="s">
        <v>117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4" t="s">
        <v>80</v>
      </c>
      <c r="BK126" s="231">
        <f>ROUND(I126*H126,2)</f>
        <v>0</v>
      </c>
      <c r="BL126" s="14" t="s">
        <v>124</v>
      </c>
      <c r="BM126" s="230" t="s">
        <v>128</v>
      </c>
    </row>
    <row r="127" s="2" customFormat="1" ht="16.5" customHeight="1">
      <c r="A127" s="35"/>
      <c r="B127" s="36"/>
      <c r="C127" s="219" t="s">
        <v>116</v>
      </c>
      <c r="D127" s="219" t="s">
        <v>120</v>
      </c>
      <c r="E127" s="220" t="s">
        <v>129</v>
      </c>
      <c r="F127" s="221" t="s">
        <v>130</v>
      </c>
      <c r="G127" s="222" t="s">
        <v>123</v>
      </c>
      <c r="H127" s="223">
        <v>24</v>
      </c>
      <c r="I127" s="224"/>
      <c r="J127" s="225">
        <f>ROUND(I127*H127,2)</f>
        <v>0</v>
      </c>
      <c r="K127" s="221" t="s">
        <v>1</v>
      </c>
      <c r="L127" s="41"/>
      <c r="M127" s="226" t="s">
        <v>1</v>
      </c>
      <c r="N127" s="227" t="s">
        <v>38</v>
      </c>
      <c r="O127" s="88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0" t="s">
        <v>124</v>
      </c>
      <c r="AT127" s="230" t="s">
        <v>120</v>
      </c>
      <c r="AU127" s="230" t="s">
        <v>83</v>
      </c>
      <c r="AY127" s="14" t="s">
        <v>117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4" t="s">
        <v>80</v>
      </c>
      <c r="BK127" s="231">
        <f>ROUND(I127*H127,2)</f>
        <v>0</v>
      </c>
      <c r="BL127" s="14" t="s">
        <v>124</v>
      </c>
      <c r="BM127" s="230" t="s">
        <v>131</v>
      </c>
    </row>
    <row r="128" s="2" customFormat="1">
      <c r="A128" s="35"/>
      <c r="B128" s="36"/>
      <c r="C128" s="219" t="s">
        <v>132</v>
      </c>
      <c r="D128" s="219" t="s">
        <v>120</v>
      </c>
      <c r="E128" s="220" t="s">
        <v>133</v>
      </c>
      <c r="F128" s="221" t="s">
        <v>134</v>
      </c>
      <c r="G128" s="222" t="s">
        <v>123</v>
      </c>
      <c r="H128" s="223">
        <v>1</v>
      </c>
      <c r="I128" s="224"/>
      <c r="J128" s="225">
        <f>ROUND(I128*H128,2)</f>
        <v>0</v>
      </c>
      <c r="K128" s="221" t="s">
        <v>1</v>
      </c>
      <c r="L128" s="41"/>
      <c r="M128" s="226" t="s">
        <v>1</v>
      </c>
      <c r="N128" s="227" t="s">
        <v>38</v>
      </c>
      <c r="O128" s="88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0" t="s">
        <v>124</v>
      </c>
      <c r="AT128" s="230" t="s">
        <v>120</v>
      </c>
      <c r="AU128" s="230" t="s">
        <v>83</v>
      </c>
      <c r="AY128" s="14" t="s">
        <v>117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4" t="s">
        <v>80</v>
      </c>
      <c r="BK128" s="231">
        <f>ROUND(I128*H128,2)</f>
        <v>0</v>
      </c>
      <c r="BL128" s="14" t="s">
        <v>124</v>
      </c>
      <c r="BM128" s="230" t="s">
        <v>135</v>
      </c>
    </row>
    <row r="129" s="2" customFormat="1" ht="16.5" customHeight="1">
      <c r="A129" s="35"/>
      <c r="B129" s="36"/>
      <c r="C129" s="219" t="s">
        <v>136</v>
      </c>
      <c r="D129" s="219" t="s">
        <v>120</v>
      </c>
      <c r="E129" s="220" t="s">
        <v>137</v>
      </c>
      <c r="F129" s="221" t="s">
        <v>138</v>
      </c>
      <c r="G129" s="222" t="s">
        <v>123</v>
      </c>
      <c r="H129" s="223">
        <v>1</v>
      </c>
      <c r="I129" s="224"/>
      <c r="J129" s="225">
        <f>ROUND(I129*H129,2)</f>
        <v>0</v>
      </c>
      <c r="K129" s="221" t="s">
        <v>1</v>
      </c>
      <c r="L129" s="41"/>
      <c r="M129" s="226" t="s">
        <v>1</v>
      </c>
      <c r="N129" s="227" t="s">
        <v>38</v>
      </c>
      <c r="O129" s="88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0" t="s">
        <v>124</v>
      </c>
      <c r="AT129" s="230" t="s">
        <v>120</v>
      </c>
      <c r="AU129" s="230" t="s">
        <v>83</v>
      </c>
      <c r="AY129" s="14" t="s">
        <v>117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4" t="s">
        <v>80</v>
      </c>
      <c r="BK129" s="231">
        <f>ROUND(I129*H129,2)</f>
        <v>0</v>
      </c>
      <c r="BL129" s="14" t="s">
        <v>124</v>
      </c>
      <c r="BM129" s="230" t="s">
        <v>139</v>
      </c>
    </row>
    <row r="130" s="2" customFormat="1" ht="16.5" customHeight="1">
      <c r="A130" s="35"/>
      <c r="B130" s="36"/>
      <c r="C130" s="219" t="s">
        <v>140</v>
      </c>
      <c r="D130" s="219" t="s">
        <v>120</v>
      </c>
      <c r="E130" s="220" t="s">
        <v>141</v>
      </c>
      <c r="F130" s="221" t="s">
        <v>142</v>
      </c>
      <c r="G130" s="222" t="s">
        <v>123</v>
      </c>
      <c r="H130" s="223">
        <v>1</v>
      </c>
      <c r="I130" s="224"/>
      <c r="J130" s="225">
        <f>ROUND(I130*H130,2)</f>
        <v>0</v>
      </c>
      <c r="K130" s="221" t="s">
        <v>1</v>
      </c>
      <c r="L130" s="41"/>
      <c r="M130" s="232" t="s">
        <v>1</v>
      </c>
      <c r="N130" s="233" t="s">
        <v>38</v>
      </c>
      <c r="O130" s="234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0" t="s">
        <v>124</v>
      </c>
      <c r="AT130" s="230" t="s">
        <v>120</v>
      </c>
      <c r="AU130" s="230" t="s">
        <v>83</v>
      </c>
      <c r="AY130" s="14" t="s">
        <v>117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4" t="s">
        <v>80</v>
      </c>
      <c r="BK130" s="231">
        <f>ROUND(I130*H130,2)</f>
        <v>0</v>
      </c>
      <c r="BL130" s="14" t="s">
        <v>124</v>
      </c>
      <c r="BM130" s="230" t="s">
        <v>143</v>
      </c>
    </row>
    <row r="131" s="2" customFormat="1" ht="6.96" customHeight="1">
      <c r="A131" s="35"/>
      <c r="B131" s="63"/>
      <c r="C131" s="64"/>
      <c r="D131" s="64"/>
      <c r="E131" s="64"/>
      <c r="F131" s="64"/>
      <c r="G131" s="64"/>
      <c r="H131" s="64"/>
      <c r="I131" s="64"/>
      <c r="J131" s="64"/>
      <c r="K131" s="64"/>
      <c r="L131" s="41"/>
      <c r="M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</sheetData>
  <sheetProtection sheet="1" autoFilter="0" formatColumns="0" formatRows="0" objects="1" scenarios="1" spinCount="100000" saltValue="trVKdqirhrDhQOi40QZA6yLUicH4lPYrSFQNdASej776wRw30KMzcVBcLYc5KvS0/aSgCxN6tzaEyXK4qfslNg==" hashValue="l8bd6o6uzMMK5vvnpXJ8WMVAiCj4iQOvPF1FFw7oAVOL3C3qFn5jLlcq2354w8VdgrmE/nXHjul81TPM8+0dbQ==" algorithmName="SHA-512" password="CC35"/>
  <autoFilter ref="C121:K13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BARBORAKYSK08D7\barborakyskova</dc:creator>
  <cp:lastModifiedBy>BARBORAKYSK08D7\barborakyskova</cp:lastModifiedBy>
  <dcterms:created xsi:type="dcterms:W3CDTF">2021-03-09T14:27:47Z</dcterms:created>
  <dcterms:modified xsi:type="dcterms:W3CDTF">2021-03-09T14:27:49Z</dcterms:modified>
</cp:coreProperties>
</file>